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Vladimyr\Desktop\131 ДФ Акредитація\131 ОП, плани, робочі програми доктор філософії\2020-60\"/>
    </mc:Choice>
  </mc:AlternateContent>
  <xr:revisionPtr revIDLastSave="0" documentId="13_ncr:1_{72D422FE-7134-47C6-ABD0-E844463555B6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2 курс" sheetId="3" r:id="rId1"/>
    <sheet name="1 курс" sheetId="1" r:id="rId2"/>
  </sheets>
  <definedNames>
    <definedName name="_xlnm.Print_Titles" localSheetId="1">'1 курс'!$3:$14</definedName>
    <definedName name="_xlnm.Print_Area" localSheetId="1">'1 курс'!$A$1:$AG$40</definedName>
    <definedName name="_xlnm.Print_Area" localSheetId="0">'2 курс'!$A$1:$AG$38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3" i="1" l="1"/>
  <c r="AC23" i="1" l="1"/>
  <c r="N23" i="1"/>
  <c r="L23" i="1"/>
  <c r="Y23" i="1"/>
  <c r="O23" i="1" s="1"/>
  <c r="K23" i="1" l="1"/>
  <c r="J23" i="1" s="1"/>
  <c r="P23" i="1" s="1"/>
  <c r="Q23" i="1" s="1"/>
  <c r="N25" i="1"/>
  <c r="L25" i="1"/>
  <c r="AC25" i="1"/>
  <c r="U25" i="1"/>
  <c r="O25" i="1" s="1"/>
  <c r="K25" i="1" l="1"/>
  <c r="J25" i="1" s="1"/>
  <c r="P25" i="1" s="1"/>
  <c r="Q25" i="1" s="1"/>
  <c r="U30" i="1" l="1"/>
  <c r="Y30" i="1"/>
  <c r="G19" i="1" l="1"/>
  <c r="M27" i="1" l="1"/>
  <c r="M19" i="1"/>
  <c r="F19" i="1"/>
  <c r="N18" i="1"/>
  <c r="E16" i="3" l="1"/>
  <c r="E20" i="3"/>
  <c r="E27" i="1"/>
  <c r="E19" i="1"/>
  <c r="G27" i="1"/>
  <c r="N26" i="1"/>
  <c r="L26" i="1"/>
  <c r="N24" i="1"/>
  <c r="L24" i="1"/>
  <c r="N17" i="1"/>
  <c r="N19" i="1" s="1"/>
  <c r="L17" i="1"/>
  <c r="F27" i="1"/>
  <c r="N27" i="1" l="1"/>
  <c r="L27" i="1"/>
  <c r="AG28" i="3"/>
  <c r="AC28" i="3"/>
  <c r="Y24" i="3"/>
  <c r="U24" i="3"/>
  <c r="AG24" i="3"/>
  <c r="AC24" i="3"/>
  <c r="AG30" i="3"/>
  <c r="AC30" i="3"/>
  <c r="AG29" i="3"/>
  <c r="AC29" i="3"/>
  <c r="O30" i="3"/>
  <c r="N30" i="3"/>
  <c r="L30" i="3"/>
  <c r="O29" i="3"/>
  <c r="N29" i="3"/>
  <c r="L29" i="3"/>
  <c r="O28" i="3"/>
  <c r="N28" i="3"/>
  <c r="L28" i="3"/>
  <c r="N24" i="3"/>
  <c r="L24" i="3"/>
  <c r="N30" i="1"/>
  <c r="L30" i="1"/>
  <c r="L14" i="3"/>
  <c r="O30" i="1"/>
  <c r="K29" i="3" l="1"/>
  <c r="J29" i="3" s="1"/>
  <c r="P29" i="3" s="1"/>
  <c r="Q29" i="3" s="1"/>
  <c r="K30" i="3"/>
  <c r="J30" i="3" s="1"/>
  <c r="P30" i="3" s="1"/>
  <c r="Q30" i="3" s="1"/>
  <c r="AD32" i="3"/>
  <c r="Z32" i="3"/>
  <c r="K28" i="3"/>
  <c r="J28" i="3" s="1"/>
  <c r="P28" i="3" s="1"/>
  <c r="Q28" i="3" s="1"/>
  <c r="K24" i="3"/>
  <c r="K30" i="1"/>
  <c r="J30" i="1" l="1"/>
  <c r="P30" i="1" s="1"/>
  <c r="Q30" i="1" s="1"/>
  <c r="K31" i="1"/>
  <c r="G16" i="3"/>
  <c r="F16" i="3"/>
  <c r="N15" i="3"/>
  <c r="L15" i="3"/>
  <c r="N14" i="3"/>
  <c r="L16" i="3"/>
  <c r="Y15" i="3"/>
  <c r="U15" i="3"/>
  <c r="Y14" i="3"/>
  <c r="V32" i="3" s="1"/>
  <c r="U14" i="3"/>
  <c r="R32" i="3" s="1"/>
  <c r="P31" i="3"/>
  <c r="O31" i="3"/>
  <c r="N31" i="3"/>
  <c r="M31" i="3"/>
  <c r="L31" i="3"/>
  <c r="K31" i="3"/>
  <c r="J31" i="3"/>
  <c r="G31" i="3"/>
  <c r="F31" i="3"/>
  <c r="E31" i="3"/>
  <c r="E32" i="3" s="1"/>
  <c r="N25" i="3"/>
  <c r="G25" i="3"/>
  <c r="F25" i="3"/>
  <c r="E25" i="3"/>
  <c r="M20" i="3"/>
  <c r="G20" i="3"/>
  <c r="F20" i="3"/>
  <c r="M16" i="3"/>
  <c r="AH32" i="3" l="1"/>
  <c r="N16" i="3"/>
  <c r="F32" i="3"/>
  <c r="O15" i="3"/>
  <c r="G32" i="3"/>
  <c r="K15" i="3"/>
  <c r="J15" i="3" s="1"/>
  <c r="P15" i="3" s="1"/>
  <c r="Q15" i="3" s="1"/>
  <c r="O14" i="3"/>
  <c r="K14" i="3"/>
  <c r="N20" i="3"/>
  <c r="L20" i="3"/>
  <c r="O20" i="3"/>
  <c r="O16" i="3" l="1"/>
  <c r="O32" i="3" s="1"/>
  <c r="N32" i="3"/>
  <c r="K16" i="3"/>
  <c r="J14" i="3"/>
  <c r="K20" i="3"/>
  <c r="J16" i="3" l="1"/>
  <c r="P14" i="3"/>
  <c r="J20" i="3"/>
  <c r="P16" i="3" l="1"/>
  <c r="Q14" i="3"/>
  <c r="P20" i="3"/>
  <c r="P32" i="3" l="1"/>
  <c r="AG30" i="1"/>
  <c r="AC30" i="1"/>
  <c r="K24" i="1"/>
  <c r="Y24" i="1"/>
  <c r="O24" i="1" s="1"/>
  <c r="AG26" i="1"/>
  <c r="O26" i="1" s="1"/>
  <c r="AG18" i="1"/>
  <c r="AC18" i="1"/>
  <c r="Y18" i="1"/>
  <c r="U18" i="1"/>
  <c r="AG17" i="1"/>
  <c r="AC17" i="1"/>
  <c r="V33" i="1" l="1"/>
  <c r="O17" i="1"/>
  <c r="Z33" i="1"/>
  <c r="O18" i="1"/>
  <c r="AD33" i="1"/>
  <c r="L19" i="1"/>
  <c r="J24" i="1"/>
  <c r="P24" i="1" s="1"/>
  <c r="Q24" i="1" s="1"/>
  <c r="K26" i="1"/>
  <c r="K17" i="1"/>
  <c r="O19" i="1" l="1"/>
  <c r="J26" i="1"/>
  <c r="J17" i="1"/>
  <c r="P31" i="1"/>
  <c r="O31" i="1"/>
  <c r="N31" i="1"/>
  <c r="M31" i="1"/>
  <c r="L31" i="1"/>
  <c r="J31" i="1"/>
  <c r="G31" i="1"/>
  <c r="F31" i="1"/>
  <c r="E31" i="1"/>
  <c r="R33" i="1" l="1"/>
  <c r="AI33" i="1" s="1"/>
  <c r="P26" i="1"/>
  <c r="Q26" i="1" s="1"/>
  <c r="P17" i="1"/>
  <c r="Q17" i="1" s="1"/>
  <c r="O27" i="1"/>
  <c r="K18" i="1"/>
  <c r="K19" i="1" s="1"/>
  <c r="K27" i="1"/>
  <c r="J27" i="1" l="1"/>
  <c r="J18" i="1"/>
  <c r="P18" i="1" l="1"/>
  <c r="P19" i="1" s="1"/>
  <c r="J19" i="1"/>
  <c r="P27" i="1"/>
  <c r="Q18" i="1" l="1"/>
  <c r="K25" i="3" l="1"/>
  <c r="K32" i="3" s="1"/>
  <c r="L25" i="3"/>
  <c r="L32" i="3" s="1"/>
  <c r="O24" i="3"/>
  <c r="J24" i="3" s="1"/>
  <c r="P24" i="3" s="1"/>
  <c r="Q24" i="3" s="1"/>
  <c r="J25" i="3" l="1"/>
  <c r="J32" i="3" s="1"/>
  <c r="F33" i="1"/>
  <c r="E33" i="1"/>
  <c r="J33" i="1"/>
  <c r="K33" i="1"/>
  <c r="L33" i="1"/>
  <c r="N33" i="1"/>
  <c r="O33" i="1"/>
  <c r="P33" i="1"/>
  <c r="G33" i="1"/>
  <c r="F33" i="3" l="1"/>
  <c r="E33" i="3"/>
</calcChain>
</file>

<file path=xl/sharedStrings.xml><?xml version="1.0" encoding="utf-8"?>
<sst xmlns="http://schemas.openxmlformats.org/spreadsheetml/2006/main" count="172" uniqueCount="100">
  <si>
    <t>1 чверть,тижн.</t>
  </si>
  <si>
    <t>2 чверть,тижн.</t>
  </si>
  <si>
    <t>3 чверть,тижн.</t>
  </si>
  <si>
    <t>4 чверть,тижн.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</si>
  <si>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</si>
  <si>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</si>
  <si>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</si>
  <si>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</si>
  <si>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</si>
  <si>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</si>
  <si>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</si>
  <si>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</si>
  <si>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</si>
  <si>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</si>
  <si>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</si>
  <si>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</si>
  <si>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</si>
  <si>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</si>
  <si>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</si>
  <si>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</si>
  <si>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</si>
  <si>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</si>
  <si>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</si>
  <si>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</si>
  <si>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</si>
  <si>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</si>
  <si>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</si>
  <si>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</si>
  <si>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</si>
  <si>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</si>
  <si>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</si>
  <si>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</si>
  <si>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</si>
  <si>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</si>
  <si>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1.1 Цикл загальної підготовки</t>
  </si>
  <si>
    <t>Разом :</t>
  </si>
  <si>
    <t>1.2 Цикл спеціальної підготовки</t>
  </si>
  <si>
    <t>1.2.1 Базові дисципліни за галуззю знань</t>
  </si>
  <si>
    <t>Гірничої інженерії та освіти</t>
  </si>
  <si>
    <t xml:space="preserve">2. ВИБІРКОВА ЧАСТИНА </t>
  </si>
  <si>
    <t>Годин на тиждень</t>
  </si>
  <si>
    <t>Всього :</t>
  </si>
  <si>
    <t>3 -й семестр</t>
  </si>
  <si>
    <t>4 -й семестр</t>
  </si>
  <si>
    <t xml:space="preserve"> рік прийому  2020</t>
  </si>
  <si>
    <t>Дисципліна 1</t>
  </si>
  <si>
    <t>Дисципліна 2</t>
  </si>
  <si>
    <t>Дисципілна 1</t>
  </si>
  <si>
    <t>Дисципліна 3</t>
  </si>
  <si>
    <t>1.2.2 Фахові освітні компоненти за спеціальністю</t>
  </si>
  <si>
    <t>2.1 Дисципліни, спрямовані на розвиток soft skills</t>
  </si>
  <si>
    <t>2.2 Фахові дисципліни</t>
  </si>
  <si>
    <t>1. ОБОВ`ЯЗКОВА ЧАСТИНА</t>
  </si>
  <si>
    <t>1.3 Практична підготовка за спеціальністю та атестація</t>
  </si>
  <si>
    <t>5 чверть,тижн.</t>
  </si>
  <si>
    <t>Філософія науки та професійна етика</t>
  </si>
  <si>
    <t>Філософії і педагогіки</t>
  </si>
  <si>
    <t>Іноземних мов</t>
  </si>
  <si>
    <t>Іноземна мова для науки і освіти (англійська/німецька/французька)</t>
  </si>
  <si>
    <t>Сучасні інформаційні технології у науковій діяльності</t>
  </si>
  <si>
    <t>Вищої математики</t>
  </si>
  <si>
    <t>1-й курс(доктор філософії),годин на тиждень</t>
  </si>
  <si>
    <t>Відділ аспірантури та докторантури</t>
  </si>
  <si>
    <t xml:space="preserve">2020-2021 навчальний рік                 1-й курс </t>
  </si>
  <si>
    <t>Зав. відділом аспірантури та докторантури</t>
  </si>
  <si>
    <t>Л.О. Колісник</t>
  </si>
  <si>
    <t>2-й курс(доктор філософії),годин на тиждень</t>
  </si>
  <si>
    <t>6 чверть,тижн.</t>
  </si>
  <si>
    <t>7 чверть,тижн.</t>
  </si>
  <si>
    <t>8 чверть,тижн.</t>
  </si>
  <si>
    <t>Викладацька практика</t>
  </si>
  <si>
    <t xml:space="preserve"> </t>
  </si>
  <si>
    <t>Заліків         3</t>
  </si>
  <si>
    <t>Винахідництво та реєстрація прав інтелектуальної власності</t>
  </si>
  <si>
    <t>Інформаційних систем та технологій</t>
  </si>
  <si>
    <t>Цивільного, господарського та екологічного права</t>
  </si>
  <si>
    <t>Методологія та організація наукових досліджень</t>
  </si>
  <si>
    <t>З1</t>
  </si>
  <si>
    <t>З2</t>
  </si>
  <si>
    <t>Б1</t>
  </si>
  <si>
    <t>Б2</t>
  </si>
  <si>
    <t>Б3</t>
  </si>
  <si>
    <t>Б4</t>
  </si>
  <si>
    <t>Ф1</t>
  </si>
  <si>
    <t>Ф2</t>
  </si>
  <si>
    <t>Ф3</t>
  </si>
  <si>
    <t>П1</t>
  </si>
  <si>
    <t>Задачі та проблеми використання віртуальних приладів дослідження параметрів технології на основі геометричного програмування</t>
  </si>
  <si>
    <t>Комплексна оцінка геомеханічної стійкості природних схилів та штучних укосів</t>
  </si>
  <si>
    <t>Презентація результатів наукових досліджень та управління науковими проєктами</t>
  </si>
  <si>
    <t>Будівництва, геотехніки і геомеханіки</t>
  </si>
  <si>
    <t>Наукові та інноваційні завдання й проблеми прикладної механіки</t>
  </si>
  <si>
    <t>Технологій машинобудування та матеріалознавства</t>
  </si>
  <si>
    <t>Технологій машинобудування та матеріалознавства, Будівництва, геотехніки і геомеханіки</t>
  </si>
  <si>
    <t>В.В. Проців</t>
  </si>
  <si>
    <t>НАВЧАЛЬНИЙ ПЛАН АСПІРАНТІВ У ГАЛУЗІ ЗНАНЬ 13 Механічна інжененія ЗА СПЕЦІАЛЬНІСТЮ    131  Прикладна механіка ||  Освітньо-наукова програма : "Прикладна механіка"</t>
  </si>
  <si>
    <t>Зав.кафедри технологій машинобудування та матеріалознавства</t>
  </si>
  <si>
    <t>Заліків</t>
  </si>
  <si>
    <t>Екзаменів</t>
  </si>
  <si>
    <t>1;3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</si>
</sst>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7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/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left" wrapText="1"/>
    </xf>
    <xf numFmtId="164" fontId="2" fillId="0" borderId="1" xfId="0" applyNumberFormat="1" applyFont="1" applyBorder="1" applyAlignment="1">
      <alignment wrapText="1"/>
    </xf>
    <xf numFmtId="164" fontId="2" fillId="0" borderId="6" xfId="0" applyNumberFormat="1" applyFont="1" applyBorder="1"/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/>
    <xf numFmtId="164" fontId="7" fillId="0" borderId="7" xfId="0" applyNumberFormat="1" applyFont="1" applyBorder="1" applyAlignment="1">
      <alignment horizontal="left" wrapText="1"/>
    </xf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L55"/>
  <sheetViews>
    <sheetView topLeftCell="A7" zoomScaleNormal="100" zoomScaleSheetLayoutView="115" workbookViewId="0">
      <selection activeCell="B33" sqref="B33:AG38"/>
    </sheetView>
  </sheetViews>
  <sheetFormatPr defaultRowHeight="15" x14ac:dyDescent="0.25"/>
  <cols>
    <col min="1" max="1" width="3.7109375" customWidth="1"/>
    <col min="2" max="2" width="30.7109375" customWidth="1"/>
    <col min="3" max="3" width="20.7109375" customWidth="1"/>
    <col min="4" max="4" width="4.7109375" customWidth="1"/>
    <col min="5" max="5" width="4.28515625" customWidth="1"/>
    <col min="6" max="6" width="4" customWidth="1"/>
    <col min="7" max="7" width="4.28515625" customWidth="1"/>
    <col min="8" max="9" width="4" customWidth="1"/>
    <col min="10" max="10" width="5.7109375" customWidth="1"/>
    <col min="11" max="11" width="4.7109375" customWidth="1"/>
    <col min="12" max="15" width="3.7109375" customWidth="1"/>
    <col min="16" max="16" width="4.28515625" customWidth="1"/>
    <col min="17" max="17" width="4.140625" customWidth="1"/>
    <col min="18" max="33" width="3.28515625" customWidth="1"/>
  </cols>
  <sheetData>
    <row r="1" spans="1:34" x14ac:dyDescent="0.25">
      <c r="A1" s="26" t="s">
        <v>4</v>
      </c>
      <c r="B1" s="32" t="s">
        <v>5</v>
      </c>
      <c r="C1" s="32" t="s">
        <v>6</v>
      </c>
      <c r="D1" s="29" t="s">
        <v>7</v>
      </c>
      <c r="E1" s="30"/>
      <c r="F1" s="30"/>
      <c r="G1" s="30"/>
      <c r="H1" s="29" t="s">
        <v>8</v>
      </c>
      <c r="I1" s="30"/>
      <c r="J1" s="29" t="s">
        <v>9</v>
      </c>
      <c r="K1" s="30"/>
      <c r="L1" s="30"/>
      <c r="M1" s="30"/>
      <c r="N1" s="30"/>
      <c r="O1" s="30"/>
      <c r="P1" s="29" t="s">
        <v>11</v>
      </c>
      <c r="Q1" s="30"/>
      <c r="R1" s="23" t="s">
        <v>66</v>
      </c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4" x14ac:dyDescent="0.25">
      <c r="A2" s="22"/>
      <c r="B2" s="33"/>
      <c r="C2" s="33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19" t="s">
        <v>42</v>
      </c>
      <c r="S2" s="20"/>
      <c r="T2" s="20"/>
      <c r="U2" s="21"/>
      <c r="V2" s="19" t="s">
        <v>43</v>
      </c>
      <c r="W2" s="20"/>
      <c r="X2" s="20"/>
      <c r="Y2" s="20"/>
      <c r="Z2" s="20"/>
      <c r="AA2" s="20"/>
      <c r="AB2" s="20"/>
      <c r="AC2" s="20"/>
      <c r="AD2" s="20"/>
      <c r="AE2" s="20"/>
      <c r="AF2" s="20"/>
      <c r="AG2" s="21"/>
    </row>
    <row r="3" spans="1:34" x14ac:dyDescent="0.25">
      <c r="A3" s="22"/>
      <c r="B3" s="33"/>
      <c r="C3" s="33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 t="s">
        <v>54</v>
      </c>
      <c r="S3" s="22"/>
      <c r="T3" s="22"/>
      <c r="U3" s="22"/>
      <c r="V3" s="31" t="s">
        <v>67</v>
      </c>
      <c r="W3" s="22"/>
      <c r="X3" s="22"/>
      <c r="Y3" s="22"/>
      <c r="Z3" s="31" t="s">
        <v>68</v>
      </c>
      <c r="AA3" s="22"/>
      <c r="AB3" s="22"/>
      <c r="AC3" s="22"/>
      <c r="AD3" s="31" t="s">
        <v>69</v>
      </c>
      <c r="AE3" s="22"/>
      <c r="AF3" s="22"/>
      <c r="AG3" s="22"/>
    </row>
    <row r="4" spans="1:34" x14ac:dyDescent="0.25">
      <c r="A4" s="22"/>
      <c r="B4" s="33"/>
      <c r="C4" s="33"/>
      <c r="D4" s="23" t="s">
        <v>16</v>
      </c>
      <c r="E4" s="22"/>
      <c r="F4" s="23" t="s">
        <v>17</v>
      </c>
      <c r="G4" s="22"/>
      <c r="H4" s="30"/>
      <c r="I4" s="30"/>
      <c r="J4" s="30"/>
      <c r="K4" s="30"/>
      <c r="L4" s="30"/>
      <c r="M4" s="30"/>
      <c r="N4" s="30"/>
      <c r="O4" s="30"/>
      <c r="P4" s="30"/>
      <c r="Q4" s="30"/>
      <c r="R4" s="23">
        <v>8</v>
      </c>
      <c r="S4" s="22"/>
      <c r="T4" s="22"/>
      <c r="U4" s="15">
        <v>1</v>
      </c>
      <c r="V4" s="23">
        <v>6</v>
      </c>
      <c r="W4" s="22"/>
      <c r="X4" s="22"/>
      <c r="Y4" s="15">
        <v>1</v>
      </c>
      <c r="Z4" s="23">
        <v>6</v>
      </c>
      <c r="AA4" s="22"/>
      <c r="AB4" s="22"/>
      <c r="AC4" s="15">
        <v>1</v>
      </c>
      <c r="AD4" s="23">
        <v>6</v>
      </c>
      <c r="AE4" s="22"/>
      <c r="AF4" s="22"/>
      <c r="AG4" s="15">
        <v>1</v>
      </c>
    </row>
    <row r="5" spans="1:34" x14ac:dyDescent="0.25">
      <c r="A5" s="22"/>
      <c r="B5" s="33"/>
      <c r="C5" s="33"/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3" t="s">
        <v>25</v>
      </c>
      <c r="L5" s="22"/>
      <c r="M5" s="22"/>
      <c r="N5" s="22"/>
      <c r="O5" s="26" t="s">
        <v>10</v>
      </c>
      <c r="P5" s="26" t="s">
        <v>12</v>
      </c>
      <c r="Q5" s="26" t="s">
        <v>13</v>
      </c>
      <c r="R5" s="26" t="s">
        <v>30</v>
      </c>
      <c r="S5" s="26" t="s">
        <v>31</v>
      </c>
      <c r="T5" s="26" t="s">
        <v>32</v>
      </c>
      <c r="U5" s="26" t="s">
        <v>33</v>
      </c>
      <c r="V5" s="26" t="s">
        <v>30</v>
      </c>
      <c r="W5" s="26" t="s">
        <v>31</v>
      </c>
      <c r="X5" s="26" t="s">
        <v>32</v>
      </c>
      <c r="Y5" s="26" t="s">
        <v>33</v>
      </c>
      <c r="Z5" s="26" t="s">
        <v>30</v>
      </c>
      <c r="AA5" s="26" t="s">
        <v>31</v>
      </c>
      <c r="AB5" s="26" t="s">
        <v>32</v>
      </c>
      <c r="AC5" s="26" t="s">
        <v>33</v>
      </c>
      <c r="AD5" s="26" t="s">
        <v>30</v>
      </c>
      <c r="AE5" s="26" t="s">
        <v>31</v>
      </c>
      <c r="AF5" s="26" t="s">
        <v>32</v>
      </c>
      <c r="AG5" s="26" t="s">
        <v>33</v>
      </c>
    </row>
    <row r="6" spans="1:34" x14ac:dyDescent="0.25">
      <c r="A6" s="22"/>
      <c r="B6" s="33"/>
      <c r="C6" s="33"/>
      <c r="D6" s="27"/>
      <c r="E6" s="27"/>
      <c r="F6" s="27"/>
      <c r="G6" s="27"/>
      <c r="H6" s="27"/>
      <c r="I6" s="27"/>
      <c r="J6" s="27"/>
      <c r="K6" s="26" t="s">
        <v>26</v>
      </c>
      <c r="L6" s="26" t="s">
        <v>27</v>
      </c>
      <c r="M6" s="26" t="s">
        <v>28</v>
      </c>
      <c r="N6" s="26" t="s">
        <v>29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4" x14ac:dyDescent="0.25">
      <c r="A7" s="22"/>
      <c r="B7" s="33"/>
      <c r="C7" s="3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4" x14ac:dyDescent="0.25">
      <c r="A8" s="22"/>
      <c r="B8" s="33"/>
      <c r="C8" s="3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4" x14ac:dyDescent="0.25">
      <c r="A9" s="22"/>
      <c r="B9" s="33"/>
      <c r="C9" s="3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4" x14ac:dyDescent="0.25">
      <c r="A10" s="22"/>
      <c r="B10" s="33"/>
      <c r="C10" s="3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4" x14ac:dyDescent="0.25">
      <c r="A11" s="22"/>
      <c r="B11" s="33"/>
      <c r="C11" s="3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4" x14ac:dyDescent="0.25">
      <c r="A12" s="2"/>
      <c r="B12" s="1"/>
      <c r="C12" s="28" t="s">
        <v>52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4" x14ac:dyDescent="0.25">
      <c r="A13" s="2"/>
      <c r="B13" s="1"/>
      <c r="C13" s="8" t="s">
        <v>49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4" ht="48" customHeight="1" x14ac:dyDescent="0.25">
      <c r="A14" s="14">
        <v>1</v>
      </c>
      <c r="B14" s="39" t="s">
        <v>87</v>
      </c>
      <c r="C14" s="40" t="s">
        <v>92</v>
      </c>
      <c r="D14" s="41">
        <v>150</v>
      </c>
      <c r="E14" s="41">
        <v>150</v>
      </c>
      <c r="F14" s="41">
        <v>5</v>
      </c>
      <c r="G14" s="41">
        <v>5</v>
      </c>
      <c r="H14" s="42">
        <v>6</v>
      </c>
      <c r="I14" s="42">
        <v>1</v>
      </c>
      <c r="J14" s="42">
        <f>K14+O14</f>
        <v>80</v>
      </c>
      <c r="K14" s="42">
        <f>L14+N14</f>
        <v>70</v>
      </c>
      <c r="L14" s="42">
        <f>R14*R4+V14*V4</f>
        <v>42</v>
      </c>
      <c r="M14" s="42"/>
      <c r="N14" s="42">
        <f>T14*R4+X14*V4</f>
        <v>28</v>
      </c>
      <c r="O14" s="42">
        <f>U14+Y14</f>
        <v>10</v>
      </c>
      <c r="P14" s="42">
        <f>E14-J14</f>
        <v>70</v>
      </c>
      <c r="Q14" s="43">
        <f>P14/E14</f>
        <v>0.46666666666666667</v>
      </c>
      <c r="R14" s="44">
        <v>3</v>
      </c>
      <c r="S14" s="41"/>
      <c r="T14" s="41">
        <v>2</v>
      </c>
      <c r="U14" s="45">
        <f>T14+R14</f>
        <v>5</v>
      </c>
      <c r="V14" s="44">
        <v>3</v>
      </c>
      <c r="W14" s="41"/>
      <c r="X14" s="41">
        <v>2</v>
      </c>
      <c r="Y14" s="43">
        <f>X14+V14</f>
        <v>5</v>
      </c>
      <c r="Z14" s="46"/>
      <c r="AA14" s="42"/>
      <c r="AB14" s="42"/>
      <c r="AC14" s="43"/>
      <c r="AD14" s="46"/>
      <c r="AE14" s="42"/>
      <c r="AF14" s="42"/>
      <c r="AG14" s="43"/>
      <c r="AH14" s="2" t="s">
        <v>84</v>
      </c>
    </row>
    <row r="15" spans="1:34" ht="25.5" customHeight="1" x14ac:dyDescent="0.25">
      <c r="A15" s="14">
        <v>2</v>
      </c>
      <c r="B15" s="39" t="s">
        <v>88</v>
      </c>
      <c r="C15" s="39" t="s">
        <v>90</v>
      </c>
      <c r="D15" s="41">
        <v>150</v>
      </c>
      <c r="E15" s="41">
        <v>150</v>
      </c>
      <c r="F15" s="41">
        <v>5</v>
      </c>
      <c r="G15" s="41">
        <v>5</v>
      </c>
      <c r="H15" s="42">
        <v>6</v>
      </c>
      <c r="I15" s="42">
        <v>1</v>
      </c>
      <c r="J15" s="42">
        <f>K15+O15</f>
        <v>80</v>
      </c>
      <c r="K15" s="42">
        <f>L15+N15</f>
        <v>70</v>
      </c>
      <c r="L15" s="42">
        <f>R15*R4+V15*V4</f>
        <v>42</v>
      </c>
      <c r="M15" s="42"/>
      <c r="N15" s="42">
        <f>T15*R4+X15*V4</f>
        <v>28</v>
      </c>
      <c r="O15" s="42">
        <f>U15+Y15</f>
        <v>10</v>
      </c>
      <c r="P15" s="42">
        <f>E15-J15</f>
        <v>70</v>
      </c>
      <c r="Q15" s="43">
        <f>P15/E15</f>
        <v>0.46666666666666667</v>
      </c>
      <c r="R15" s="44">
        <v>3</v>
      </c>
      <c r="S15" s="41"/>
      <c r="T15" s="41">
        <v>2</v>
      </c>
      <c r="U15" s="45">
        <f>T15+R15</f>
        <v>5</v>
      </c>
      <c r="V15" s="44">
        <v>3</v>
      </c>
      <c r="W15" s="41"/>
      <c r="X15" s="41">
        <v>2</v>
      </c>
      <c r="Y15" s="43">
        <f>X15+V15</f>
        <v>5</v>
      </c>
      <c r="Z15" s="46"/>
      <c r="AA15" s="42"/>
      <c r="AB15" s="42"/>
      <c r="AC15" s="43"/>
      <c r="AD15" s="46"/>
      <c r="AE15" s="42"/>
      <c r="AF15" s="42"/>
      <c r="AG15" s="43"/>
      <c r="AH15" s="2" t="s">
        <v>85</v>
      </c>
    </row>
    <row r="16" spans="1:34" x14ac:dyDescent="0.25">
      <c r="A16" s="2"/>
      <c r="B16" s="47"/>
      <c r="C16" s="48" t="s">
        <v>35</v>
      </c>
      <c r="D16" s="49"/>
      <c r="E16" s="49">
        <f>SUM(E14:E15)</f>
        <v>300</v>
      </c>
      <c r="F16" s="49">
        <f>SUM(F14:F15)</f>
        <v>10</v>
      </c>
      <c r="G16" s="49">
        <f>SUM(G14:G15)</f>
        <v>10</v>
      </c>
      <c r="H16" s="49"/>
      <c r="I16" s="49"/>
      <c r="J16" s="49">
        <f t="shared" ref="J16:P16" si="0">SUM(J14:J15)</f>
        <v>160</v>
      </c>
      <c r="K16" s="49">
        <f t="shared" si="0"/>
        <v>140</v>
      </c>
      <c r="L16" s="49">
        <f t="shared" si="0"/>
        <v>84</v>
      </c>
      <c r="M16" s="49">
        <f t="shared" si="0"/>
        <v>0</v>
      </c>
      <c r="N16" s="49">
        <f t="shared" si="0"/>
        <v>56</v>
      </c>
      <c r="O16" s="49">
        <f t="shared" si="0"/>
        <v>20</v>
      </c>
      <c r="P16" s="49">
        <f t="shared" si="0"/>
        <v>140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2"/>
    </row>
    <row r="17" spans="1:34" x14ac:dyDescent="0.25">
      <c r="A17" s="2"/>
      <c r="B17" s="47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2"/>
    </row>
    <row r="18" spans="1:34" x14ac:dyDescent="0.25">
      <c r="A18" s="2"/>
      <c r="B18" s="47"/>
      <c r="C18" s="50" t="s">
        <v>53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2"/>
    </row>
    <row r="19" spans="1:34" ht="60" customHeight="1" x14ac:dyDescent="0.25">
      <c r="A19" s="14">
        <v>1</v>
      </c>
      <c r="B19" s="40" t="s">
        <v>70</v>
      </c>
      <c r="C19" s="40" t="s">
        <v>93</v>
      </c>
      <c r="D19" s="41">
        <v>120</v>
      </c>
      <c r="E19" s="41">
        <v>120</v>
      </c>
      <c r="F19" s="41">
        <v>4</v>
      </c>
      <c r="G19" s="41">
        <v>4</v>
      </c>
      <c r="H19" s="42"/>
      <c r="I19" s="42">
        <v>8</v>
      </c>
      <c r="J19" s="42"/>
      <c r="K19" s="42"/>
      <c r="L19" s="42"/>
      <c r="M19" s="42"/>
      <c r="N19" s="42"/>
      <c r="O19" s="42"/>
      <c r="P19" s="42">
        <v>120</v>
      </c>
      <c r="Q19" s="43">
        <v>1</v>
      </c>
      <c r="R19" s="46"/>
      <c r="S19" s="42"/>
      <c r="T19" s="42"/>
      <c r="U19" s="43"/>
      <c r="V19" s="46"/>
      <c r="W19" s="42"/>
      <c r="X19" s="42"/>
      <c r="Y19" s="43"/>
      <c r="Z19" s="46"/>
      <c r="AA19" s="42"/>
      <c r="AB19" s="42"/>
      <c r="AC19" s="43"/>
      <c r="AD19" s="46"/>
      <c r="AE19" s="42"/>
      <c r="AF19" s="42"/>
      <c r="AG19" s="43"/>
      <c r="AH19" s="2" t="s">
        <v>86</v>
      </c>
    </row>
    <row r="20" spans="1:34" x14ac:dyDescent="0.25">
      <c r="A20" s="2"/>
      <c r="B20" s="47"/>
      <c r="C20" s="48" t="s">
        <v>35</v>
      </c>
      <c r="D20" s="49" t="s">
        <v>71</v>
      </c>
      <c r="E20" s="49">
        <f>SUM(E19:E19)</f>
        <v>120</v>
      </c>
      <c r="F20" s="49">
        <f>SUM(F19:F19)</f>
        <v>4</v>
      </c>
      <c r="G20" s="49">
        <f>SUM(G19:G19)</f>
        <v>4</v>
      </c>
      <c r="H20" s="49"/>
      <c r="I20" s="49"/>
      <c r="J20" s="49">
        <f t="shared" ref="J20:P20" si="1">SUM(J19:J19)</f>
        <v>0</v>
      </c>
      <c r="K20" s="49">
        <f t="shared" si="1"/>
        <v>0</v>
      </c>
      <c r="L20" s="49">
        <f t="shared" si="1"/>
        <v>0</v>
      </c>
      <c r="M20" s="49">
        <f t="shared" si="1"/>
        <v>0</v>
      </c>
      <c r="N20" s="49">
        <f t="shared" si="1"/>
        <v>0</v>
      </c>
      <c r="O20" s="49">
        <f t="shared" si="1"/>
        <v>0</v>
      </c>
      <c r="P20" s="49">
        <f t="shared" si="1"/>
        <v>120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4" x14ac:dyDescent="0.25">
      <c r="A21" s="2"/>
      <c r="B21" s="47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4" x14ac:dyDescent="0.25">
      <c r="A22" s="2"/>
      <c r="B22" s="47"/>
      <c r="C22" s="50" t="s">
        <v>39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4" x14ac:dyDescent="0.25">
      <c r="A23" s="2"/>
      <c r="B23" s="49"/>
      <c r="C23" s="51" t="s">
        <v>50</v>
      </c>
      <c r="D23" s="51"/>
      <c r="E23" s="51"/>
      <c r="F23" s="51"/>
      <c r="G23" s="51"/>
      <c r="H23" s="51"/>
      <c r="I23" s="51"/>
      <c r="J23" s="51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4" ht="18" customHeight="1" x14ac:dyDescent="0.25">
      <c r="A24" s="13">
        <v>1</v>
      </c>
      <c r="B24" s="52" t="s">
        <v>45</v>
      </c>
      <c r="C24" s="53"/>
      <c r="D24" s="42">
        <v>120</v>
      </c>
      <c r="E24" s="54">
        <v>120</v>
      </c>
      <c r="F24" s="54">
        <v>4</v>
      </c>
      <c r="G24" s="54">
        <v>4</v>
      </c>
      <c r="H24" s="54"/>
      <c r="I24" s="42">
        <v>8</v>
      </c>
      <c r="J24" s="42">
        <f>K24+O24</f>
        <v>0</v>
      </c>
      <c r="K24" s="42">
        <f>L24+N24</f>
        <v>0</v>
      </c>
      <c r="L24" s="42">
        <f>R24*R$4+V24*V$4+Z24*Z$4+AD24*AD$4</f>
        <v>0</v>
      </c>
      <c r="M24" s="42"/>
      <c r="N24" s="42">
        <f>T24*R$4+X24*V$4+AB24*Z$4+AF24*AD$4</f>
        <v>0</v>
      </c>
      <c r="O24" s="42">
        <f>U24+Y24</f>
        <v>0</v>
      </c>
      <c r="P24" s="42">
        <f>E24-J24</f>
        <v>120</v>
      </c>
      <c r="Q24" s="43">
        <f>P24/E24</f>
        <v>1</v>
      </c>
      <c r="R24" s="44"/>
      <c r="S24" s="41"/>
      <c r="T24" s="41"/>
      <c r="U24" s="45">
        <f>T24+R24</f>
        <v>0</v>
      </c>
      <c r="V24" s="44"/>
      <c r="W24" s="41"/>
      <c r="X24" s="41"/>
      <c r="Y24" s="43">
        <f>X24+V24</f>
        <v>0</v>
      </c>
      <c r="Z24" s="44"/>
      <c r="AA24" s="41"/>
      <c r="AB24" s="41"/>
      <c r="AC24" s="45">
        <f>AB24+Z24</f>
        <v>0</v>
      </c>
      <c r="AD24" s="44"/>
      <c r="AE24" s="41"/>
      <c r="AF24" s="41"/>
      <c r="AG24" s="45">
        <f>AF24+AD24</f>
        <v>0</v>
      </c>
    </row>
    <row r="25" spans="1:34" x14ac:dyDescent="0.25">
      <c r="A25" s="2"/>
      <c r="B25" s="55"/>
      <c r="C25" s="56" t="s">
        <v>35</v>
      </c>
      <c r="D25" s="57"/>
      <c r="E25" s="57">
        <f>E24</f>
        <v>120</v>
      </c>
      <c r="F25" s="57">
        <f>F24</f>
        <v>4</v>
      </c>
      <c r="G25" s="57">
        <f>G24</f>
        <v>4</v>
      </c>
      <c r="H25" s="57"/>
      <c r="I25" s="57"/>
      <c r="J25" s="49">
        <f>J24</f>
        <v>0</v>
      </c>
      <c r="K25" s="57">
        <f>K24</f>
        <v>0</v>
      </c>
      <c r="L25" s="57">
        <f>L24</f>
        <v>0</v>
      </c>
      <c r="M25" s="57"/>
      <c r="N25" s="57">
        <f>N24</f>
        <v>0</v>
      </c>
      <c r="O25" s="57"/>
      <c r="P25" s="49"/>
      <c r="Q25" s="49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4" x14ac:dyDescent="0.25">
      <c r="A26" s="2"/>
      <c r="B26" s="47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:34" x14ac:dyDescent="0.25">
      <c r="A27" s="2"/>
      <c r="B27" s="49"/>
      <c r="C27" s="58" t="s">
        <v>51</v>
      </c>
      <c r="D27" s="58"/>
      <c r="E27" s="58"/>
      <c r="F27" s="58"/>
      <c r="G27" s="58"/>
      <c r="H27" s="58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:34" ht="18" customHeight="1" x14ac:dyDescent="0.25">
      <c r="A28" s="14">
        <v>1</v>
      </c>
      <c r="B28" s="40" t="s">
        <v>47</v>
      </c>
      <c r="C28" s="40"/>
      <c r="D28" s="42">
        <v>120</v>
      </c>
      <c r="E28" s="42">
        <v>120</v>
      </c>
      <c r="F28" s="42">
        <v>4</v>
      </c>
      <c r="G28" s="42">
        <v>4</v>
      </c>
      <c r="H28" s="42"/>
      <c r="I28" s="42">
        <v>8</v>
      </c>
      <c r="J28" s="42">
        <f t="shared" ref="J28:J30" si="2">K28+O28</f>
        <v>0</v>
      </c>
      <c r="K28" s="42">
        <f t="shared" ref="K28:K30" si="3">L28+N28</f>
        <v>0</v>
      </c>
      <c r="L28" s="42">
        <f t="shared" ref="L28:L30" si="4">R28*R$4+V28*V$4+Z28*Z$4+AD28*AD$4</f>
        <v>0</v>
      </c>
      <c r="M28" s="42"/>
      <c r="N28" s="42">
        <f t="shared" ref="N28:N30" si="5">T28*R$4+X28*V$4+AB28*Z$4+AF28*AD$4</f>
        <v>0</v>
      </c>
      <c r="O28" s="42">
        <f t="shared" ref="O28:O30" si="6">U28+Y28</f>
        <v>0</v>
      </c>
      <c r="P28" s="42">
        <f t="shared" ref="P28:P30" si="7">E28-J28</f>
        <v>120</v>
      </c>
      <c r="Q28" s="43">
        <f t="shared" ref="Q28:Q30" si="8">P28/E28</f>
        <v>1</v>
      </c>
      <c r="R28" s="46"/>
      <c r="S28" s="42"/>
      <c r="T28" s="42"/>
      <c r="U28" s="43"/>
      <c r="V28" s="46"/>
      <c r="W28" s="42"/>
      <c r="X28" s="42"/>
      <c r="Y28" s="43"/>
      <c r="Z28" s="44"/>
      <c r="AA28" s="41"/>
      <c r="AB28" s="41"/>
      <c r="AC28" s="45">
        <f>AB28+Z28</f>
        <v>0</v>
      </c>
      <c r="AD28" s="44"/>
      <c r="AE28" s="41"/>
      <c r="AF28" s="41"/>
      <c r="AG28" s="43">
        <f>AF28+AD28</f>
        <v>0</v>
      </c>
    </row>
    <row r="29" spans="1:34" ht="18" customHeight="1" x14ac:dyDescent="0.25">
      <c r="A29" s="14">
        <v>2</v>
      </c>
      <c r="B29" s="40" t="s">
        <v>46</v>
      </c>
      <c r="C29" s="40"/>
      <c r="D29" s="42">
        <v>120</v>
      </c>
      <c r="E29" s="42">
        <v>120</v>
      </c>
      <c r="F29" s="42">
        <v>4</v>
      </c>
      <c r="G29" s="42">
        <v>4</v>
      </c>
      <c r="H29" s="42"/>
      <c r="I29" s="42">
        <v>8</v>
      </c>
      <c r="J29" s="42">
        <f t="shared" si="2"/>
        <v>0</v>
      </c>
      <c r="K29" s="42">
        <f t="shared" si="3"/>
        <v>0</v>
      </c>
      <c r="L29" s="42">
        <f t="shared" si="4"/>
        <v>0</v>
      </c>
      <c r="M29" s="42"/>
      <c r="N29" s="42">
        <f t="shared" si="5"/>
        <v>0</v>
      </c>
      <c r="O29" s="42">
        <f t="shared" si="6"/>
        <v>0</v>
      </c>
      <c r="P29" s="42">
        <f t="shared" si="7"/>
        <v>120</v>
      </c>
      <c r="Q29" s="43">
        <f t="shared" si="8"/>
        <v>1</v>
      </c>
      <c r="R29" s="46"/>
      <c r="S29" s="42"/>
      <c r="T29" s="42"/>
      <c r="U29" s="43"/>
      <c r="V29" s="46"/>
      <c r="W29" s="42"/>
      <c r="X29" s="42"/>
      <c r="Y29" s="43"/>
      <c r="Z29" s="44"/>
      <c r="AA29" s="41"/>
      <c r="AB29" s="41"/>
      <c r="AC29" s="45">
        <f>AB29+Z29</f>
        <v>0</v>
      </c>
      <c r="AD29" s="44"/>
      <c r="AE29" s="41"/>
      <c r="AF29" s="41"/>
      <c r="AG29" s="43">
        <f>AF29+AD29</f>
        <v>0</v>
      </c>
    </row>
    <row r="30" spans="1:34" ht="18" customHeight="1" x14ac:dyDescent="0.25">
      <c r="A30" s="14">
        <v>3</v>
      </c>
      <c r="B30" s="40" t="s">
        <v>48</v>
      </c>
      <c r="C30" s="40"/>
      <c r="D30" s="42">
        <v>120</v>
      </c>
      <c r="E30" s="42">
        <v>120</v>
      </c>
      <c r="F30" s="42">
        <v>4</v>
      </c>
      <c r="G30" s="42">
        <v>4</v>
      </c>
      <c r="H30" s="42"/>
      <c r="I30" s="42">
        <v>8</v>
      </c>
      <c r="J30" s="42">
        <f t="shared" si="2"/>
        <v>0</v>
      </c>
      <c r="K30" s="42">
        <f t="shared" si="3"/>
        <v>0</v>
      </c>
      <c r="L30" s="42">
        <f t="shared" si="4"/>
        <v>0</v>
      </c>
      <c r="M30" s="42"/>
      <c r="N30" s="42">
        <f t="shared" si="5"/>
        <v>0</v>
      </c>
      <c r="O30" s="42">
        <f t="shared" si="6"/>
        <v>0</v>
      </c>
      <c r="P30" s="42">
        <f t="shared" si="7"/>
        <v>120</v>
      </c>
      <c r="Q30" s="43">
        <f t="shared" si="8"/>
        <v>1</v>
      </c>
      <c r="R30" s="46"/>
      <c r="S30" s="42"/>
      <c r="T30" s="42"/>
      <c r="U30" s="43"/>
      <c r="V30" s="46"/>
      <c r="W30" s="42"/>
      <c r="X30" s="42"/>
      <c r="Y30" s="43"/>
      <c r="Z30" s="44"/>
      <c r="AA30" s="41"/>
      <c r="AB30" s="41"/>
      <c r="AC30" s="45">
        <f>AB30+Z30</f>
        <v>0</v>
      </c>
      <c r="AD30" s="44"/>
      <c r="AE30" s="41"/>
      <c r="AF30" s="41"/>
      <c r="AG30" s="43">
        <f>AF30+AD30</f>
        <v>0</v>
      </c>
    </row>
    <row r="31" spans="1:34" x14ac:dyDescent="0.25">
      <c r="A31" s="2"/>
      <c r="B31" s="47"/>
      <c r="C31" s="48" t="s">
        <v>35</v>
      </c>
      <c r="D31" s="49"/>
      <c r="E31" s="49">
        <f>SUM(E28:E30)</f>
        <v>360</v>
      </c>
      <c r="F31" s="49">
        <f>SUM(F28:F30)</f>
        <v>12</v>
      </c>
      <c r="G31" s="49">
        <f>SUM(G28:G30)</f>
        <v>12</v>
      </c>
      <c r="H31" s="49"/>
      <c r="I31" s="49"/>
      <c r="J31" s="49">
        <f t="shared" ref="J31:P31" si="9">SUM(J28:J30)</f>
        <v>0</v>
      </c>
      <c r="K31" s="49">
        <f t="shared" si="9"/>
        <v>0</v>
      </c>
      <c r="L31" s="49">
        <f t="shared" si="9"/>
        <v>0</v>
      </c>
      <c r="M31" s="49">
        <f t="shared" si="9"/>
        <v>0</v>
      </c>
      <c r="N31" s="49">
        <f t="shared" si="9"/>
        <v>0</v>
      </c>
      <c r="O31" s="49">
        <f t="shared" si="9"/>
        <v>0</v>
      </c>
      <c r="P31" s="49">
        <f t="shared" si="9"/>
        <v>360</v>
      </c>
      <c r="Q31" s="49"/>
      <c r="R31" s="49"/>
      <c r="S31" s="49"/>
      <c r="T31" s="49"/>
      <c r="U31" s="49"/>
      <c r="V31" s="49"/>
      <c r="W31" s="49" t="s">
        <v>40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:34" x14ac:dyDescent="0.25">
      <c r="A32" s="2"/>
      <c r="B32" s="47"/>
      <c r="C32" s="59" t="s">
        <v>41</v>
      </c>
      <c r="D32" s="60"/>
      <c r="E32" s="60">
        <f>E31+E25+E20+E16</f>
        <v>900</v>
      </c>
      <c r="F32" s="60">
        <f>F31+F25+F20+F16</f>
        <v>30</v>
      </c>
      <c r="G32" s="60">
        <f>G31+G25+G20+G16</f>
        <v>30</v>
      </c>
      <c r="H32" s="60"/>
      <c r="I32" s="60"/>
      <c r="J32" s="60">
        <f>J31+J25+J20+J16</f>
        <v>160</v>
      </c>
      <c r="K32" s="60">
        <f>K31+K25+K20+K16</f>
        <v>140</v>
      </c>
      <c r="L32" s="60">
        <f>L31+L25+L20+L16</f>
        <v>84</v>
      </c>
      <c r="M32" s="60">
        <v>0</v>
      </c>
      <c r="N32" s="60">
        <f>N31+N25+N20+N16</f>
        <v>56</v>
      </c>
      <c r="O32" s="60">
        <f>O31+O20+O16</f>
        <v>20</v>
      </c>
      <c r="P32" s="60">
        <f>P31+P20+P16</f>
        <v>620</v>
      </c>
      <c r="Q32" s="60"/>
      <c r="R32" s="61">
        <f>U15+U14+U24+U28+U29+U30</f>
        <v>10</v>
      </c>
      <c r="S32" s="62"/>
      <c r="T32" s="62"/>
      <c r="U32" s="62"/>
      <c r="V32" s="61">
        <f>Y15+Y14+Y24+Y28+Y29+Y30</f>
        <v>10</v>
      </c>
      <c r="W32" s="62"/>
      <c r="X32" s="62"/>
      <c r="Y32" s="62"/>
      <c r="Z32" s="63">
        <f>AC15+AC14+AC24+AC28+AC29+AC30</f>
        <v>0</v>
      </c>
      <c r="AA32" s="64"/>
      <c r="AB32" s="64"/>
      <c r="AC32" s="64"/>
      <c r="AD32" s="63">
        <f>AG15+AG14+AG24+AG28+AG29+AG30</f>
        <v>0</v>
      </c>
      <c r="AE32" s="64"/>
      <c r="AF32" s="64"/>
      <c r="AG32" s="64"/>
      <c r="AH32" s="2">
        <f>SUM(Q32:AG32)/4</f>
        <v>5</v>
      </c>
    </row>
    <row r="33" spans="1:38" x14ac:dyDescent="0.25">
      <c r="A33" s="2"/>
      <c r="B33" s="1"/>
      <c r="C33" s="2"/>
      <c r="D33" s="2"/>
      <c r="E33" s="2">
        <f>E32+'1 курс'!E33</f>
        <v>1800</v>
      </c>
      <c r="F33" s="2">
        <f>F32+'1 курс'!F33</f>
        <v>60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 t="s">
        <v>98</v>
      </c>
      <c r="S33" s="2"/>
      <c r="T33" s="2"/>
      <c r="U33" s="2">
        <v>0</v>
      </c>
      <c r="V33" s="2"/>
      <c r="W33" s="2"/>
      <c r="X33" s="2"/>
      <c r="Y33" s="2"/>
      <c r="Z33" s="3" t="s">
        <v>98</v>
      </c>
      <c r="AA33" s="2"/>
      <c r="AB33" s="2"/>
      <c r="AC33" s="2">
        <v>2</v>
      </c>
      <c r="AD33" s="2"/>
      <c r="AE33" s="2"/>
      <c r="AF33" s="2"/>
      <c r="AG33" s="2"/>
    </row>
    <row r="34" spans="1:38" x14ac:dyDescent="0.25">
      <c r="A34" s="2"/>
      <c r="B34" s="24"/>
      <c r="C34" s="25"/>
      <c r="D34" s="25"/>
      <c r="E34" s="25"/>
      <c r="F34" s="25"/>
      <c r="G34" s="25"/>
      <c r="H34" s="2"/>
      <c r="I34" s="2"/>
      <c r="J34" s="2"/>
      <c r="K34" s="2"/>
      <c r="L34" s="2"/>
      <c r="M34" s="2"/>
      <c r="N34" s="2"/>
      <c r="O34" s="2"/>
      <c r="P34" s="2"/>
      <c r="Q34" s="2"/>
      <c r="R34" s="3" t="s">
        <v>97</v>
      </c>
      <c r="S34" s="2"/>
      <c r="T34" s="2"/>
      <c r="U34" s="2">
        <v>2</v>
      </c>
      <c r="V34" s="2"/>
      <c r="W34" s="2"/>
      <c r="X34" s="2"/>
      <c r="Y34" s="2"/>
      <c r="Z34" s="3" t="s">
        <v>97</v>
      </c>
      <c r="AA34" s="2"/>
      <c r="AB34" s="2"/>
      <c r="AC34" s="2">
        <v>5</v>
      </c>
      <c r="AD34" s="2"/>
      <c r="AE34" s="2"/>
      <c r="AF34" s="2"/>
      <c r="AG34" s="2"/>
    </row>
    <row r="35" spans="1:38" x14ac:dyDescent="0.25">
      <c r="A35" s="2"/>
      <c r="B35" s="1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8" x14ac:dyDescent="0.25">
      <c r="A36" s="2"/>
      <c r="B36" s="12"/>
      <c r="C36" s="7"/>
      <c r="D36" s="7" t="s">
        <v>64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 t="s">
        <v>65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8" x14ac:dyDescent="0.25">
      <c r="A37" s="2"/>
      <c r="B37" s="1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8" x14ac:dyDescent="0.25">
      <c r="A38" s="2"/>
      <c r="B38" s="12"/>
      <c r="C38" s="7"/>
      <c r="D38" s="7" t="s">
        <v>96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 t="s">
        <v>94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8" ht="18.75" x14ac:dyDescent="0.25">
      <c r="A39" s="2"/>
      <c r="B39" s="12"/>
      <c r="C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K39" s="16"/>
      <c r="AL39" s="17"/>
    </row>
    <row r="40" spans="1:38" ht="18.75" x14ac:dyDescent="0.25">
      <c r="AK40" s="16"/>
      <c r="AL40" s="17"/>
    </row>
    <row r="41" spans="1:38" ht="18.75" x14ac:dyDescent="0.25">
      <c r="AK41" s="16"/>
      <c r="AL41" s="17"/>
    </row>
    <row r="42" spans="1:38" ht="18.75" x14ac:dyDescent="0.25">
      <c r="AK42" s="16"/>
      <c r="AL42" s="17"/>
    </row>
    <row r="43" spans="1:38" ht="18.75" x14ac:dyDescent="0.25">
      <c r="AK43" s="16"/>
      <c r="AL43" s="17"/>
    </row>
    <row r="44" spans="1:38" ht="18.75" x14ac:dyDescent="0.25">
      <c r="AK44" s="16"/>
      <c r="AL44" s="17"/>
    </row>
    <row r="45" spans="1:38" ht="18.75" x14ac:dyDescent="0.25">
      <c r="AK45" s="16"/>
      <c r="AL45" s="17"/>
    </row>
    <row r="46" spans="1:38" ht="18.75" x14ac:dyDescent="0.25">
      <c r="AK46" s="16"/>
      <c r="AL46" s="17"/>
    </row>
    <row r="47" spans="1:38" ht="18.75" x14ac:dyDescent="0.25">
      <c r="AK47" s="16"/>
      <c r="AL47" s="17"/>
    </row>
    <row r="48" spans="1:38" ht="18.75" x14ac:dyDescent="0.25">
      <c r="AK48" s="16"/>
      <c r="AL48" s="17"/>
    </row>
    <row r="49" spans="37:38" ht="18.75" x14ac:dyDescent="0.25">
      <c r="AK49" s="16"/>
      <c r="AL49" s="17"/>
    </row>
    <row r="50" spans="37:38" ht="18.75" x14ac:dyDescent="0.25">
      <c r="AK50" s="16"/>
      <c r="AL50" s="17"/>
    </row>
    <row r="51" spans="37:38" ht="18.75" x14ac:dyDescent="0.25">
      <c r="AK51" s="16"/>
      <c r="AL51" s="17"/>
    </row>
    <row r="52" spans="37:38" ht="18.75" x14ac:dyDescent="0.25">
      <c r="AK52" s="18"/>
      <c r="AL52" s="17"/>
    </row>
    <row r="53" spans="37:38" ht="18.75" x14ac:dyDescent="0.25">
      <c r="AK53" s="18"/>
      <c r="AL53" s="17"/>
    </row>
    <row r="54" spans="37:38" ht="18.75" x14ac:dyDescent="0.25">
      <c r="AK54" s="16"/>
      <c r="AL54" s="17"/>
    </row>
    <row r="55" spans="37:38" ht="18.75" x14ac:dyDescent="0.25">
      <c r="AK55" s="16"/>
      <c r="AL55" s="17"/>
    </row>
  </sheetData>
  <mergeCells count="59">
    <mergeCell ref="J1:O4"/>
    <mergeCell ref="D4:E4"/>
    <mergeCell ref="F4:G4"/>
    <mergeCell ref="O5:O11"/>
    <mergeCell ref="K6:K11"/>
    <mergeCell ref="A1:A11"/>
    <mergeCell ref="B1:B11"/>
    <mergeCell ref="C1:C11"/>
    <mergeCell ref="D1:G3"/>
    <mergeCell ref="H1:I4"/>
    <mergeCell ref="P1:Q4"/>
    <mergeCell ref="R1:AG1"/>
    <mergeCell ref="R3:U3"/>
    <mergeCell ref="V3:Y3"/>
    <mergeCell ref="AF5:AF11"/>
    <mergeCell ref="AG5:AG11"/>
    <mergeCell ref="V5:V11"/>
    <mergeCell ref="W5:W11"/>
    <mergeCell ref="X5:X11"/>
    <mergeCell ref="Y5:Y11"/>
    <mergeCell ref="Z5:Z11"/>
    <mergeCell ref="Z3:AC3"/>
    <mergeCell ref="AD3:AG3"/>
    <mergeCell ref="R4:T4"/>
    <mergeCell ref="V4:X4"/>
    <mergeCell ref="Z4:AB4"/>
    <mergeCell ref="C12:D12"/>
    <mergeCell ref="C23:J23"/>
    <mergeCell ref="I5:I11"/>
    <mergeCell ref="J5:J11"/>
    <mergeCell ref="K5:N5"/>
    <mergeCell ref="D5:D11"/>
    <mergeCell ref="E5:E11"/>
    <mergeCell ref="F5:F11"/>
    <mergeCell ref="G5:G11"/>
    <mergeCell ref="H5:H11"/>
    <mergeCell ref="B34:G34"/>
    <mergeCell ref="AE5:AE11"/>
    <mergeCell ref="P5:P11"/>
    <mergeCell ref="Q5:Q11"/>
    <mergeCell ref="R5:R11"/>
    <mergeCell ref="S5:S11"/>
    <mergeCell ref="T5:T11"/>
    <mergeCell ref="U5:U11"/>
    <mergeCell ref="AA5:AA11"/>
    <mergeCell ref="C27:H27"/>
    <mergeCell ref="AB5:AB11"/>
    <mergeCell ref="AC5:AC11"/>
    <mergeCell ref="AD5:AD11"/>
    <mergeCell ref="L6:L11"/>
    <mergeCell ref="M6:M11"/>
    <mergeCell ref="N6:N11"/>
    <mergeCell ref="V2:AG2"/>
    <mergeCell ref="R2:U2"/>
    <mergeCell ref="R32:U32"/>
    <mergeCell ref="V32:Y32"/>
    <mergeCell ref="Z32:AC32"/>
    <mergeCell ref="AD32:AG32"/>
    <mergeCell ref="AD4:AF4"/>
  </mergeCells>
  <printOptions horizontalCentered="1" verticalCentered="1"/>
  <pageMargins left="0" right="0" top="1.1417322834645669" bottom="0" header="0" footer="0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I40"/>
  <sheetViews>
    <sheetView tabSelected="1" topLeftCell="A9" zoomScaleNormal="100" zoomScaleSheetLayoutView="115" workbookViewId="0">
      <selection activeCell="D23" sqref="D23:I23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34" t="s">
        <v>95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12" x14ac:dyDescent="0.2">
      <c r="A2" s="3"/>
      <c r="B2" s="4" t="s">
        <v>62</v>
      </c>
      <c r="C2" s="3"/>
      <c r="D2" s="3" t="s">
        <v>63</v>
      </c>
      <c r="E2" s="3"/>
      <c r="F2" s="3"/>
    </row>
    <row r="3" spans="1:34" ht="12" x14ac:dyDescent="0.2">
      <c r="A3" s="3"/>
      <c r="B3" s="4" t="s">
        <v>44</v>
      </c>
      <c r="C3" s="3"/>
      <c r="D3" s="3"/>
      <c r="E3" s="3"/>
      <c r="F3" s="3"/>
    </row>
    <row r="4" spans="1:34" ht="15" x14ac:dyDescent="0.2">
      <c r="A4" s="26" t="s">
        <v>4</v>
      </c>
      <c r="B4" s="32" t="s">
        <v>5</v>
      </c>
      <c r="C4" s="32" t="s">
        <v>6</v>
      </c>
      <c r="D4" s="29" t="s">
        <v>7</v>
      </c>
      <c r="E4" s="30"/>
      <c r="F4" s="30"/>
      <c r="G4" s="30"/>
      <c r="H4" s="29" t="s">
        <v>8</v>
      </c>
      <c r="I4" s="30"/>
      <c r="J4" s="29" t="s">
        <v>9</v>
      </c>
      <c r="K4" s="30"/>
      <c r="L4" s="30"/>
      <c r="M4" s="30"/>
      <c r="N4" s="30"/>
      <c r="O4" s="30"/>
      <c r="P4" s="29" t="s">
        <v>11</v>
      </c>
      <c r="Q4" s="30"/>
      <c r="R4" s="23" t="s">
        <v>61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36"/>
    </row>
    <row r="5" spans="1:34" ht="15" customHeight="1" x14ac:dyDescent="0.2">
      <c r="A5" s="22"/>
      <c r="B5" s="33"/>
      <c r="C5" s="33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19" t="s">
        <v>14</v>
      </c>
      <c r="S5" s="20"/>
      <c r="T5" s="20"/>
      <c r="U5" s="21"/>
      <c r="V5" s="19" t="s">
        <v>15</v>
      </c>
      <c r="W5" s="20"/>
      <c r="X5" s="20"/>
      <c r="Y5" s="20"/>
      <c r="Z5" s="20"/>
      <c r="AA5" s="20"/>
      <c r="AB5" s="20"/>
      <c r="AC5" s="20"/>
      <c r="AD5" s="20"/>
      <c r="AE5" s="20"/>
      <c r="AF5" s="20"/>
      <c r="AG5" s="21"/>
      <c r="AH5" s="37"/>
    </row>
    <row r="6" spans="1:34" s="5" customFormat="1" ht="15" x14ac:dyDescent="0.2">
      <c r="A6" s="22"/>
      <c r="B6" s="33"/>
      <c r="C6" s="33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 t="s">
        <v>0</v>
      </c>
      <c r="S6" s="22"/>
      <c r="T6" s="22"/>
      <c r="U6" s="22"/>
      <c r="V6" s="31" t="s">
        <v>1</v>
      </c>
      <c r="W6" s="22"/>
      <c r="X6" s="22"/>
      <c r="Y6" s="22"/>
      <c r="Z6" s="31" t="s">
        <v>2</v>
      </c>
      <c r="AA6" s="22"/>
      <c r="AB6" s="22"/>
      <c r="AC6" s="22"/>
      <c r="AD6" s="31" t="s">
        <v>3</v>
      </c>
      <c r="AE6" s="22"/>
      <c r="AF6" s="22"/>
      <c r="AG6" s="22"/>
      <c r="AH6" s="37"/>
    </row>
    <row r="7" spans="1:34" ht="15" x14ac:dyDescent="0.2">
      <c r="A7" s="22"/>
      <c r="B7" s="33"/>
      <c r="C7" s="33"/>
      <c r="D7" s="23" t="s">
        <v>16</v>
      </c>
      <c r="E7" s="22"/>
      <c r="F7" s="23" t="s">
        <v>17</v>
      </c>
      <c r="G7" s="22"/>
      <c r="H7" s="30"/>
      <c r="I7" s="30"/>
      <c r="J7" s="30"/>
      <c r="K7" s="30"/>
      <c r="L7" s="30"/>
      <c r="M7" s="30"/>
      <c r="N7" s="30"/>
      <c r="O7" s="30"/>
      <c r="P7" s="30"/>
      <c r="Q7" s="30"/>
      <c r="R7" s="23">
        <v>8</v>
      </c>
      <c r="S7" s="22"/>
      <c r="T7" s="22"/>
      <c r="U7" s="6">
        <v>1</v>
      </c>
      <c r="V7" s="23">
        <v>6</v>
      </c>
      <c r="W7" s="22"/>
      <c r="X7" s="22"/>
      <c r="Y7" s="6">
        <v>1</v>
      </c>
      <c r="Z7" s="23">
        <v>6</v>
      </c>
      <c r="AA7" s="22"/>
      <c r="AB7" s="22"/>
      <c r="AC7" s="6">
        <v>1</v>
      </c>
      <c r="AD7" s="23">
        <v>6</v>
      </c>
      <c r="AE7" s="22"/>
      <c r="AF7" s="22"/>
      <c r="AG7" s="6">
        <v>1</v>
      </c>
      <c r="AH7" s="37"/>
    </row>
    <row r="8" spans="1:34" ht="15" x14ac:dyDescent="0.2">
      <c r="A8" s="22"/>
      <c r="B8" s="33"/>
      <c r="C8" s="33"/>
      <c r="D8" s="26" t="s">
        <v>18</v>
      </c>
      <c r="E8" s="26" t="s">
        <v>19</v>
      </c>
      <c r="F8" s="26" t="s">
        <v>20</v>
      </c>
      <c r="G8" s="26" t="s">
        <v>21</v>
      </c>
      <c r="H8" s="26" t="s">
        <v>22</v>
      </c>
      <c r="I8" s="26" t="s">
        <v>23</v>
      </c>
      <c r="J8" s="26" t="s">
        <v>24</v>
      </c>
      <c r="K8" s="23" t="s">
        <v>25</v>
      </c>
      <c r="L8" s="22"/>
      <c r="M8" s="22"/>
      <c r="N8" s="22"/>
      <c r="O8" s="26" t="s">
        <v>10</v>
      </c>
      <c r="P8" s="26" t="s">
        <v>12</v>
      </c>
      <c r="Q8" s="26" t="s">
        <v>13</v>
      </c>
      <c r="R8" s="26" t="s">
        <v>30</v>
      </c>
      <c r="S8" s="26" t="s">
        <v>31</v>
      </c>
      <c r="T8" s="26" t="s">
        <v>32</v>
      </c>
      <c r="U8" s="26" t="s">
        <v>33</v>
      </c>
      <c r="V8" s="26" t="s">
        <v>30</v>
      </c>
      <c r="W8" s="26" t="s">
        <v>31</v>
      </c>
      <c r="X8" s="26" t="s">
        <v>32</v>
      </c>
      <c r="Y8" s="26" t="s">
        <v>33</v>
      </c>
      <c r="Z8" s="26" t="s">
        <v>30</v>
      </c>
      <c r="AA8" s="26" t="s">
        <v>31</v>
      </c>
      <c r="AB8" s="26" t="s">
        <v>32</v>
      </c>
      <c r="AC8" s="26" t="s">
        <v>33</v>
      </c>
      <c r="AD8" s="26" t="s">
        <v>30</v>
      </c>
      <c r="AE8" s="26" t="s">
        <v>31</v>
      </c>
      <c r="AF8" s="26" t="s">
        <v>32</v>
      </c>
      <c r="AG8" s="26" t="s">
        <v>33</v>
      </c>
      <c r="AH8" s="37"/>
    </row>
    <row r="9" spans="1:34" x14ac:dyDescent="0.2">
      <c r="A9" s="22"/>
      <c r="B9" s="33"/>
      <c r="C9" s="33"/>
      <c r="D9" s="27"/>
      <c r="E9" s="27"/>
      <c r="F9" s="27"/>
      <c r="G9" s="27"/>
      <c r="H9" s="27"/>
      <c r="I9" s="27"/>
      <c r="J9" s="27"/>
      <c r="K9" s="26" t="s">
        <v>26</v>
      </c>
      <c r="L9" s="26" t="s">
        <v>27</v>
      </c>
      <c r="M9" s="26" t="s">
        <v>28</v>
      </c>
      <c r="N9" s="26" t="s">
        <v>29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37"/>
    </row>
    <row r="10" spans="1:34" x14ac:dyDescent="0.2">
      <c r="A10" s="22"/>
      <c r="B10" s="33"/>
      <c r="C10" s="3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37"/>
    </row>
    <row r="11" spans="1:34" x14ac:dyDescent="0.2">
      <c r="A11" s="22"/>
      <c r="B11" s="33"/>
      <c r="C11" s="3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37"/>
    </row>
    <row r="12" spans="1:34" x14ac:dyDescent="0.2">
      <c r="A12" s="22"/>
      <c r="B12" s="33"/>
      <c r="C12" s="3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37"/>
    </row>
    <row r="13" spans="1:34" x14ac:dyDescent="0.2">
      <c r="A13" s="22"/>
      <c r="B13" s="33"/>
      <c r="C13" s="3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37"/>
    </row>
    <row r="14" spans="1:34" x14ac:dyDescent="0.2">
      <c r="A14" s="22"/>
      <c r="B14" s="33"/>
      <c r="C14" s="3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37"/>
    </row>
    <row r="15" spans="1:34" ht="12.75" x14ac:dyDescent="0.2">
      <c r="C15" s="38" t="s">
        <v>52</v>
      </c>
      <c r="D15" s="38"/>
    </row>
    <row r="16" spans="1:34" ht="12" x14ac:dyDescent="0.2">
      <c r="C16" s="3" t="s">
        <v>34</v>
      </c>
    </row>
    <row r="17" spans="1:35" x14ac:dyDescent="0.2">
      <c r="A17" s="9">
        <v>1</v>
      </c>
      <c r="B17" s="40" t="s">
        <v>55</v>
      </c>
      <c r="C17" s="40" t="s">
        <v>56</v>
      </c>
      <c r="D17" s="42">
        <v>120</v>
      </c>
      <c r="E17" s="42">
        <v>120</v>
      </c>
      <c r="F17" s="42">
        <v>4</v>
      </c>
      <c r="G17" s="42">
        <v>4</v>
      </c>
      <c r="H17" s="42"/>
      <c r="I17" s="42">
        <v>4</v>
      </c>
      <c r="J17" s="42">
        <f>K17+O17</f>
        <v>56</v>
      </c>
      <c r="K17" s="42">
        <f>L17+N17</f>
        <v>48</v>
      </c>
      <c r="L17" s="42">
        <f>Z17*Z7+AD17*AD7</f>
        <v>24</v>
      </c>
      <c r="M17" s="42"/>
      <c r="N17" s="42">
        <f>AB17*Z7+AF17*AD7</f>
        <v>24</v>
      </c>
      <c r="O17" s="42">
        <f>AC17+AG17</f>
        <v>8</v>
      </c>
      <c r="P17" s="42">
        <f>E17-J17</f>
        <v>64</v>
      </c>
      <c r="Q17" s="43">
        <f>P17/E17</f>
        <v>0.53333333333333333</v>
      </c>
      <c r="R17" s="46"/>
      <c r="S17" s="42"/>
      <c r="T17" s="42"/>
      <c r="U17" s="43"/>
      <c r="V17" s="46"/>
      <c r="W17" s="42"/>
      <c r="X17" s="42"/>
      <c r="Y17" s="43"/>
      <c r="Z17" s="46">
        <v>2</v>
      </c>
      <c r="AA17" s="42"/>
      <c r="AB17" s="42">
        <v>2</v>
      </c>
      <c r="AC17" s="43">
        <f>AB17+Z17</f>
        <v>4</v>
      </c>
      <c r="AD17" s="46">
        <v>2</v>
      </c>
      <c r="AE17" s="42"/>
      <c r="AF17" s="42">
        <v>2</v>
      </c>
      <c r="AG17" s="43">
        <f>AF17+AD17</f>
        <v>4</v>
      </c>
      <c r="AH17" s="10"/>
      <c r="AI17" s="2" t="s">
        <v>77</v>
      </c>
    </row>
    <row r="18" spans="1:35" ht="22.5" x14ac:dyDescent="0.2">
      <c r="A18" s="9">
        <v>2</v>
      </c>
      <c r="B18" s="40" t="s">
        <v>58</v>
      </c>
      <c r="C18" s="40" t="s">
        <v>57</v>
      </c>
      <c r="D18" s="42">
        <v>180</v>
      </c>
      <c r="E18" s="42">
        <v>180</v>
      </c>
      <c r="F18" s="42">
        <v>6</v>
      </c>
      <c r="G18" s="42">
        <v>6</v>
      </c>
      <c r="H18" s="42">
        <v>4</v>
      </c>
      <c r="I18" s="42">
        <v>1</v>
      </c>
      <c r="J18" s="42">
        <f>K18+O18</f>
        <v>90</v>
      </c>
      <c r="K18" s="42">
        <f>L18+N18</f>
        <v>78</v>
      </c>
      <c r="L18" s="42"/>
      <c r="M18" s="42"/>
      <c r="N18" s="42">
        <f>T18*R7+X18*V7+AB18*Z7+AF18*AD7</f>
        <v>78</v>
      </c>
      <c r="O18" s="42">
        <f>U18+Y18+AC18+AG18</f>
        <v>12</v>
      </c>
      <c r="P18" s="42">
        <f>E18-J18</f>
        <v>90</v>
      </c>
      <c r="Q18" s="43">
        <f>P18/E18</f>
        <v>0.5</v>
      </c>
      <c r="R18" s="46"/>
      <c r="S18" s="42"/>
      <c r="T18" s="42">
        <v>3</v>
      </c>
      <c r="U18" s="43">
        <f>T18+R18</f>
        <v>3</v>
      </c>
      <c r="V18" s="46"/>
      <c r="W18" s="42"/>
      <c r="X18" s="42">
        <v>3</v>
      </c>
      <c r="Y18" s="43">
        <f>X18+V18</f>
        <v>3</v>
      </c>
      <c r="Z18" s="46"/>
      <c r="AA18" s="42"/>
      <c r="AB18" s="42">
        <v>3</v>
      </c>
      <c r="AC18" s="43">
        <f>AB18+Z18</f>
        <v>3</v>
      </c>
      <c r="AD18" s="46"/>
      <c r="AE18" s="42"/>
      <c r="AF18" s="42">
        <v>3</v>
      </c>
      <c r="AG18" s="43">
        <f>AF18+AD18</f>
        <v>3</v>
      </c>
      <c r="AH18" s="10"/>
      <c r="AI18" s="2" t="s">
        <v>78</v>
      </c>
    </row>
    <row r="19" spans="1:35" x14ac:dyDescent="0.2">
      <c r="B19" s="47"/>
      <c r="C19" s="48" t="s">
        <v>35</v>
      </c>
      <c r="D19" s="49"/>
      <c r="E19" s="49">
        <f>SUM(E17:E18)</f>
        <v>300</v>
      </c>
      <c r="F19" s="49">
        <f>SUM(F17:F18)</f>
        <v>10</v>
      </c>
      <c r="G19" s="49">
        <f>SUM(G17:G18)</f>
        <v>10</v>
      </c>
      <c r="H19" s="49"/>
      <c r="I19" s="49"/>
      <c r="J19" s="49">
        <f t="shared" ref="J19:P19" si="0">SUM(J17:J18)</f>
        <v>146</v>
      </c>
      <c r="K19" s="49">
        <f t="shared" si="0"/>
        <v>126</v>
      </c>
      <c r="L19" s="49">
        <f t="shared" si="0"/>
        <v>24</v>
      </c>
      <c r="M19" s="49">
        <f t="shared" si="0"/>
        <v>0</v>
      </c>
      <c r="N19" s="49">
        <f t="shared" si="0"/>
        <v>102</v>
      </c>
      <c r="O19" s="49">
        <f t="shared" si="0"/>
        <v>20</v>
      </c>
      <c r="P19" s="49">
        <f t="shared" si="0"/>
        <v>154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5" x14ac:dyDescent="0.2">
      <c r="B20" s="47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5" ht="12.75" x14ac:dyDescent="0.2">
      <c r="B21" s="47"/>
      <c r="C21" s="50" t="s">
        <v>36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5" ht="12.75" x14ac:dyDescent="0.2">
      <c r="B22" s="47"/>
      <c r="C22" s="50" t="s">
        <v>37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5" ht="22.5" x14ac:dyDescent="0.2">
      <c r="A23" s="9">
        <v>1</v>
      </c>
      <c r="B23" s="40" t="s">
        <v>76</v>
      </c>
      <c r="C23" s="40" t="s">
        <v>74</v>
      </c>
      <c r="D23" s="65">
        <v>180</v>
      </c>
      <c r="E23" s="65">
        <v>180</v>
      </c>
      <c r="F23" s="65">
        <v>6</v>
      </c>
      <c r="G23" s="65">
        <v>6</v>
      </c>
      <c r="H23" s="65"/>
      <c r="I23" s="65" t="s">
        <v>99</v>
      </c>
      <c r="J23" s="41">
        <f>K23+O23</f>
        <v>84</v>
      </c>
      <c r="K23" s="41">
        <f>L23+N23</f>
        <v>76</v>
      </c>
      <c r="L23" s="41">
        <f>R23*R$7+V23*V$7+Z23*Z$7+AD23*AD7</f>
        <v>64</v>
      </c>
      <c r="M23" s="41"/>
      <c r="N23" s="41">
        <f>T23*R$7+X23*V$7+AB23*Z$7+AF23*AD7</f>
        <v>12</v>
      </c>
      <c r="O23" s="41">
        <f>U23+Y23</f>
        <v>8</v>
      </c>
      <c r="P23" s="41">
        <f>E23-J23</f>
        <v>96</v>
      </c>
      <c r="Q23" s="45">
        <f>P23/E23</f>
        <v>0.53333333333333333</v>
      </c>
      <c r="R23" s="46">
        <v>5</v>
      </c>
      <c r="S23" s="41"/>
      <c r="T23" s="41"/>
      <c r="U23" s="45">
        <f>T23+R23</f>
        <v>5</v>
      </c>
      <c r="V23" s="46">
        <v>2</v>
      </c>
      <c r="W23" s="42"/>
      <c r="X23" s="42">
        <v>1</v>
      </c>
      <c r="Y23" s="43">
        <f>X23+V23</f>
        <v>3</v>
      </c>
      <c r="Z23" s="46">
        <v>2</v>
      </c>
      <c r="AA23" s="42"/>
      <c r="AB23" s="42">
        <v>1</v>
      </c>
      <c r="AC23" s="43">
        <f>AB23+Z23</f>
        <v>3</v>
      </c>
      <c r="AD23" s="46"/>
      <c r="AE23" s="42"/>
      <c r="AF23" s="42"/>
      <c r="AG23" s="43"/>
      <c r="AH23" s="10"/>
      <c r="AI23" s="2" t="s">
        <v>81</v>
      </c>
    </row>
    <row r="24" spans="1:35" ht="33.75" x14ac:dyDescent="0.2">
      <c r="A24" s="14">
        <v>2</v>
      </c>
      <c r="B24" s="40" t="s">
        <v>89</v>
      </c>
      <c r="C24" s="40" t="s">
        <v>38</v>
      </c>
      <c r="D24" s="42">
        <v>90</v>
      </c>
      <c r="E24" s="42">
        <v>90</v>
      </c>
      <c r="F24" s="42">
        <v>3</v>
      </c>
      <c r="G24" s="42">
        <v>3</v>
      </c>
      <c r="H24" s="42"/>
      <c r="I24" s="42">
        <v>2</v>
      </c>
      <c r="J24" s="42">
        <f>K24+O24</f>
        <v>42</v>
      </c>
      <c r="K24" s="42">
        <f>L24+N24</f>
        <v>36</v>
      </c>
      <c r="L24" s="42">
        <f>V24*V7</f>
        <v>18</v>
      </c>
      <c r="M24" s="42"/>
      <c r="N24" s="42">
        <f>X24*V7</f>
        <v>18</v>
      </c>
      <c r="O24" s="42">
        <f>Y24</f>
        <v>6</v>
      </c>
      <c r="P24" s="42">
        <f>E24-J24</f>
        <v>48</v>
      </c>
      <c r="Q24" s="43">
        <f>P24/E24</f>
        <v>0.53333333333333333</v>
      </c>
      <c r="R24" s="46"/>
      <c r="S24" s="42"/>
      <c r="T24" s="42"/>
      <c r="U24" s="43"/>
      <c r="V24" s="46">
        <v>3</v>
      </c>
      <c r="W24" s="42"/>
      <c r="X24" s="42">
        <v>3</v>
      </c>
      <c r="Y24" s="43">
        <f>X24+V24</f>
        <v>6</v>
      </c>
      <c r="Z24" s="46"/>
      <c r="AA24" s="42"/>
      <c r="AB24" s="42"/>
      <c r="AC24" s="43"/>
      <c r="AD24" s="46"/>
      <c r="AE24" s="42"/>
      <c r="AF24" s="42"/>
      <c r="AG24" s="43"/>
      <c r="AH24" s="10"/>
      <c r="AI24" s="2" t="s">
        <v>82</v>
      </c>
    </row>
    <row r="25" spans="1:35" ht="22.5" x14ac:dyDescent="0.2">
      <c r="A25" s="14">
        <v>3</v>
      </c>
      <c r="B25" s="40" t="s">
        <v>59</v>
      </c>
      <c r="C25" s="40" t="s">
        <v>60</v>
      </c>
      <c r="D25" s="42">
        <v>90</v>
      </c>
      <c r="E25" s="42">
        <v>90</v>
      </c>
      <c r="F25" s="42">
        <v>3</v>
      </c>
      <c r="G25" s="42">
        <v>3</v>
      </c>
      <c r="H25" s="42"/>
      <c r="I25" s="42">
        <v>1</v>
      </c>
      <c r="J25" s="42">
        <f>K25+O25</f>
        <v>45</v>
      </c>
      <c r="K25" s="42">
        <f>L25+N25</f>
        <v>40</v>
      </c>
      <c r="L25" s="42">
        <f>R25*R$7+V25*V$7+Z25*Z$7+AD25*AD2</f>
        <v>24</v>
      </c>
      <c r="M25" s="42"/>
      <c r="N25" s="42">
        <f>T25*R$7+X25*V$7+AB25*Z$7+AF25*AD2</f>
        <v>16</v>
      </c>
      <c r="O25" s="42">
        <f>U25+Y25</f>
        <v>5</v>
      </c>
      <c r="P25" s="42">
        <f>E25-J25</f>
        <v>45</v>
      </c>
      <c r="Q25" s="43">
        <f>P25/E25</f>
        <v>0.5</v>
      </c>
      <c r="R25" s="46">
        <v>3</v>
      </c>
      <c r="S25" s="42"/>
      <c r="T25" s="42">
        <v>2</v>
      </c>
      <c r="U25" s="43">
        <f>T25+R25</f>
        <v>5</v>
      </c>
      <c r="V25" s="46"/>
      <c r="W25" s="42"/>
      <c r="X25" s="42"/>
      <c r="Y25" s="43"/>
      <c r="Z25" s="46"/>
      <c r="AA25" s="42"/>
      <c r="AB25" s="42"/>
      <c r="AC25" s="43">
        <f>AB25+Z25</f>
        <v>0</v>
      </c>
      <c r="AD25" s="46"/>
      <c r="AE25" s="42"/>
      <c r="AF25" s="42"/>
      <c r="AG25" s="43"/>
      <c r="AH25" s="10"/>
      <c r="AI25" s="2" t="s">
        <v>79</v>
      </c>
    </row>
    <row r="26" spans="1:35" ht="22.5" customHeight="1" x14ac:dyDescent="0.2">
      <c r="A26" s="14">
        <v>4</v>
      </c>
      <c r="B26" s="40" t="s">
        <v>73</v>
      </c>
      <c r="C26" s="40" t="s">
        <v>75</v>
      </c>
      <c r="D26" s="42">
        <v>90</v>
      </c>
      <c r="E26" s="42">
        <v>90</v>
      </c>
      <c r="F26" s="42">
        <v>3</v>
      </c>
      <c r="G26" s="42">
        <v>3</v>
      </c>
      <c r="H26" s="42"/>
      <c r="I26" s="42">
        <v>4</v>
      </c>
      <c r="J26" s="42">
        <f>K26+O26</f>
        <v>42</v>
      </c>
      <c r="K26" s="42">
        <f>L26+N26</f>
        <v>36</v>
      </c>
      <c r="L26" s="42">
        <f>Z26*Z7+AD26*AD7</f>
        <v>18</v>
      </c>
      <c r="M26" s="42"/>
      <c r="N26" s="42">
        <f>AB26*Z7+AF26*AD7</f>
        <v>18</v>
      </c>
      <c r="O26" s="42">
        <f>AC26+AG26</f>
        <v>6</v>
      </c>
      <c r="P26" s="42">
        <f>E26-J26</f>
        <v>48</v>
      </c>
      <c r="Q26" s="43">
        <f>P26/E26</f>
        <v>0.53333333333333333</v>
      </c>
      <c r="R26" s="46"/>
      <c r="S26" s="42"/>
      <c r="T26" s="42"/>
      <c r="U26" s="43"/>
      <c r="V26" s="46"/>
      <c r="W26" s="42"/>
      <c r="X26" s="42"/>
      <c r="Y26" s="43"/>
      <c r="Z26" s="46"/>
      <c r="AA26" s="42"/>
      <c r="AB26" s="42"/>
      <c r="AC26" s="43"/>
      <c r="AD26" s="46">
        <v>3</v>
      </c>
      <c r="AE26" s="42"/>
      <c r="AF26" s="42">
        <v>3</v>
      </c>
      <c r="AG26" s="43">
        <f>AF26+AD26</f>
        <v>6</v>
      </c>
      <c r="AH26" s="10"/>
      <c r="AI26" s="2" t="s">
        <v>80</v>
      </c>
    </row>
    <row r="27" spans="1:35" x14ac:dyDescent="0.2">
      <c r="B27" s="47" t="s">
        <v>71</v>
      </c>
      <c r="C27" s="48" t="s">
        <v>35</v>
      </c>
      <c r="D27" s="49"/>
      <c r="E27" s="49">
        <f>SUM(E23:E26)</f>
        <v>450</v>
      </c>
      <c r="F27" s="49">
        <f>SUM(F23:F26)</f>
        <v>15</v>
      </c>
      <c r="G27" s="49">
        <f>SUM(G23:G26)</f>
        <v>15</v>
      </c>
      <c r="H27" s="49"/>
      <c r="I27" s="49"/>
      <c r="J27" s="49">
        <f t="shared" ref="J27:P27" si="1">SUM(J23:J26)</f>
        <v>213</v>
      </c>
      <c r="K27" s="49">
        <f t="shared" si="1"/>
        <v>188</v>
      </c>
      <c r="L27" s="49">
        <f t="shared" si="1"/>
        <v>124</v>
      </c>
      <c r="M27" s="49">
        <f t="shared" si="1"/>
        <v>0</v>
      </c>
      <c r="N27" s="49">
        <f t="shared" si="1"/>
        <v>64</v>
      </c>
      <c r="O27" s="49">
        <f t="shared" si="1"/>
        <v>25</v>
      </c>
      <c r="P27" s="49">
        <f t="shared" si="1"/>
        <v>237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:35" x14ac:dyDescent="0.2">
      <c r="B28" s="47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:35" ht="12.75" x14ac:dyDescent="0.2">
      <c r="B29" s="47"/>
      <c r="C29" s="50" t="s">
        <v>49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5" ht="33.75" x14ac:dyDescent="0.2">
      <c r="A30" s="9">
        <v>1</v>
      </c>
      <c r="B30" s="39" t="s">
        <v>91</v>
      </c>
      <c r="C30" s="40" t="s">
        <v>92</v>
      </c>
      <c r="D30" s="42">
        <v>150</v>
      </c>
      <c r="E30" s="42">
        <v>150</v>
      </c>
      <c r="F30" s="41">
        <v>5</v>
      </c>
      <c r="G30" s="41">
        <v>5</v>
      </c>
      <c r="H30" s="41">
        <v>4</v>
      </c>
      <c r="I30" s="41">
        <v>1</v>
      </c>
      <c r="J30" s="41">
        <f>K30+O30</f>
        <v>56</v>
      </c>
      <c r="K30" s="41">
        <f>L30+N30</f>
        <v>52</v>
      </c>
      <c r="L30" s="41">
        <f>R30*R$7+V30*V$7+Z30*Z$7+AD30*AD7</f>
        <v>52</v>
      </c>
      <c r="M30" s="41"/>
      <c r="N30" s="41">
        <f>T30*R$7+X30*V$7+AB30*Z$7+AF30*AD7</f>
        <v>0</v>
      </c>
      <c r="O30" s="41">
        <f>U30+Y30</f>
        <v>4</v>
      </c>
      <c r="P30" s="41">
        <f>E30-J30</f>
        <v>94</v>
      </c>
      <c r="Q30" s="45">
        <f>P30/E30</f>
        <v>0.62666666666666671</v>
      </c>
      <c r="R30" s="44">
        <v>2</v>
      </c>
      <c r="S30" s="41"/>
      <c r="T30" s="41"/>
      <c r="U30" s="45">
        <f>T30+R30</f>
        <v>2</v>
      </c>
      <c r="V30" s="44">
        <v>2</v>
      </c>
      <c r="W30" s="41"/>
      <c r="X30" s="41"/>
      <c r="Y30" s="45">
        <f>X30+V30</f>
        <v>2</v>
      </c>
      <c r="Z30" s="44">
        <v>2</v>
      </c>
      <c r="AA30" s="41"/>
      <c r="AB30" s="41"/>
      <c r="AC30" s="45">
        <f>AB30+Z30</f>
        <v>2</v>
      </c>
      <c r="AD30" s="44">
        <v>2</v>
      </c>
      <c r="AE30" s="41"/>
      <c r="AF30" s="41"/>
      <c r="AG30" s="45">
        <f>AF30+AD30</f>
        <v>2</v>
      </c>
      <c r="AH30" s="10"/>
      <c r="AI30" s="2" t="s">
        <v>83</v>
      </c>
    </row>
    <row r="31" spans="1:35" x14ac:dyDescent="0.2">
      <c r="B31" s="47"/>
      <c r="C31" s="48" t="s">
        <v>35</v>
      </c>
      <c r="D31" s="49"/>
      <c r="E31" s="49">
        <f>SUM(E30:E30)</f>
        <v>150</v>
      </c>
      <c r="F31" s="49">
        <f>SUM(F30:F30)</f>
        <v>5</v>
      </c>
      <c r="G31" s="49">
        <f>SUM(G30:G30)</f>
        <v>5</v>
      </c>
      <c r="H31" s="49"/>
      <c r="I31" s="49"/>
      <c r="J31" s="49">
        <f t="shared" ref="J31:P31" si="2">SUM(J30:J30)</f>
        <v>56</v>
      </c>
      <c r="K31" s="49">
        <f>SUM(K30:K30)</f>
        <v>52</v>
      </c>
      <c r="L31" s="49">
        <f t="shared" si="2"/>
        <v>52</v>
      </c>
      <c r="M31" s="49">
        <f t="shared" si="2"/>
        <v>0</v>
      </c>
      <c r="N31" s="49">
        <f t="shared" si="2"/>
        <v>0</v>
      </c>
      <c r="O31" s="49">
        <f t="shared" si="2"/>
        <v>4</v>
      </c>
      <c r="P31" s="49">
        <f t="shared" si="2"/>
        <v>94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:35" x14ac:dyDescent="0.2">
      <c r="B32" s="47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2:35" ht="15" x14ac:dyDescent="0.2">
      <c r="B33" s="47"/>
      <c r="C33" s="59" t="s">
        <v>41</v>
      </c>
      <c r="D33" s="60"/>
      <c r="E33" s="60">
        <f>E31+E27+E19</f>
        <v>900</v>
      </c>
      <c r="F33" s="60">
        <f>F31+F27+F19</f>
        <v>30</v>
      </c>
      <c r="G33" s="60">
        <f>G31+G27+G19</f>
        <v>30</v>
      </c>
      <c r="H33" s="60"/>
      <c r="I33" s="60"/>
      <c r="J33" s="60">
        <f>J31+J27+J19</f>
        <v>415</v>
      </c>
      <c r="K33" s="60">
        <f>K31+K27+K19</f>
        <v>366</v>
      </c>
      <c r="L33" s="60">
        <f>L31+L27+L19</f>
        <v>200</v>
      </c>
      <c r="M33" s="60">
        <v>0</v>
      </c>
      <c r="N33" s="60">
        <f>N31+N27+N19</f>
        <v>166</v>
      </c>
      <c r="O33" s="60">
        <f>O31+O27+O19</f>
        <v>49</v>
      </c>
      <c r="P33" s="60">
        <f>P31+P27+P19</f>
        <v>485</v>
      </c>
      <c r="Q33" s="60"/>
      <c r="R33" s="61">
        <f>SUM(U17:U30)</f>
        <v>15</v>
      </c>
      <c r="S33" s="62"/>
      <c r="T33" s="62"/>
      <c r="U33" s="62"/>
      <c r="V33" s="61">
        <f>SUM(Y17:Y30)</f>
        <v>14</v>
      </c>
      <c r="W33" s="62"/>
      <c r="X33" s="62"/>
      <c r="Y33" s="62"/>
      <c r="Z33" s="61">
        <f>SUM(AC17:AC30)</f>
        <v>12</v>
      </c>
      <c r="AA33" s="62"/>
      <c r="AB33" s="62"/>
      <c r="AC33" s="62"/>
      <c r="AD33" s="61">
        <f>SUM(AG17:AG30)</f>
        <v>15</v>
      </c>
      <c r="AE33" s="62"/>
      <c r="AF33" s="62"/>
      <c r="AG33" s="62"/>
      <c r="AI33" s="2">
        <f>SUM(R33:AH33)/4</f>
        <v>14</v>
      </c>
    </row>
    <row r="34" spans="2:35" ht="12" x14ac:dyDescent="0.2">
      <c r="R34" s="3" t="s">
        <v>98</v>
      </c>
      <c r="U34" s="2">
        <v>0</v>
      </c>
      <c r="Z34" s="3" t="s">
        <v>98</v>
      </c>
      <c r="AC34" s="2">
        <v>2</v>
      </c>
    </row>
    <row r="35" spans="2:35" ht="13.5" x14ac:dyDescent="0.25">
      <c r="B35" s="24"/>
      <c r="C35" s="25"/>
      <c r="D35" s="25"/>
      <c r="E35" s="25"/>
      <c r="F35" s="25"/>
      <c r="G35" s="25"/>
      <c r="R35" s="11" t="s">
        <v>97</v>
      </c>
      <c r="U35" s="2">
        <v>4</v>
      </c>
      <c r="Z35" s="11" t="s">
        <v>72</v>
      </c>
      <c r="AC35" s="2">
        <v>4</v>
      </c>
    </row>
    <row r="36" spans="2:35" ht="12.75" x14ac:dyDescent="0.2">
      <c r="B36" s="1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2:35" ht="12.75" x14ac:dyDescent="0.2">
      <c r="B37" s="12"/>
      <c r="C37" s="7"/>
      <c r="D37" s="7" t="s">
        <v>64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 t="s">
        <v>65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2:35" ht="12.75" x14ac:dyDescent="0.2">
      <c r="B38" s="1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2:35" ht="12.75" x14ac:dyDescent="0.2">
      <c r="B39" s="1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2:35" ht="12.75" x14ac:dyDescent="0.2">
      <c r="B40" s="12"/>
      <c r="C40" s="7"/>
      <c r="D40" s="7" t="s">
        <v>96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 t="s">
        <v>94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</sheetData>
  <mergeCells count="59">
    <mergeCell ref="AD33:AG33"/>
    <mergeCell ref="R5:U5"/>
    <mergeCell ref="B35:G35"/>
    <mergeCell ref="R33:U33"/>
    <mergeCell ref="V33:Y33"/>
    <mergeCell ref="Z33:AC33"/>
    <mergeCell ref="AD8:AD14"/>
    <mergeCell ref="AE8:AE14"/>
    <mergeCell ref="AF8:AF14"/>
    <mergeCell ref="AG8:AG14"/>
    <mergeCell ref="V5:AG5"/>
    <mergeCell ref="H8:H14"/>
    <mergeCell ref="AB8:AB14"/>
    <mergeCell ref="AC8:AC14"/>
    <mergeCell ref="D7:E7"/>
    <mergeCell ref="Z7:AB7"/>
    <mergeCell ref="D8:D14"/>
    <mergeCell ref="E8:E14"/>
    <mergeCell ref="F8:F14"/>
    <mergeCell ref="G8:G14"/>
    <mergeCell ref="F7:G7"/>
    <mergeCell ref="K8:N8"/>
    <mergeCell ref="R8:R14"/>
    <mergeCell ref="S8:S14"/>
    <mergeCell ref="P4:Q7"/>
    <mergeCell ref="Q8:Q14"/>
    <mergeCell ref="R4:AG4"/>
    <mergeCell ref="AH4:AH14"/>
    <mergeCell ref="X8:X14"/>
    <mergeCell ref="Y8:Y14"/>
    <mergeCell ref="Z8:Z14"/>
    <mergeCell ref="C15:D15"/>
    <mergeCell ref="T8:T14"/>
    <mergeCell ref="U8:U14"/>
    <mergeCell ref="V8:V14"/>
    <mergeCell ref="W8:W14"/>
    <mergeCell ref="K9:K14"/>
    <mergeCell ref="L9:L14"/>
    <mergeCell ref="M9:M14"/>
    <mergeCell ref="N9:N14"/>
    <mergeCell ref="O8:O14"/>
    <mergeCell ref="J8:J14"/>
    <mergeCell ref="I8:I14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  <mergeCell ref="AD7:AF7"/>
    <mergeCell ref="J4:O7"/>
    <mergeCell ref="AA8:AA14"/>
    <mergeCell ref="R7:T7"/>
    <mergeCell ref="V7:X7"/>
    <mergeCell ref="P8:P14"/>
  </mergeCells>
  <printOptions horizontalCentered="1" verticalCentered="1"/>
  <pageMargins left="0" right="0" top="1.3779527559055118" bottom="0" header="0" footer="0"/>
  <pageSetup paperSize="9" scale="75" fitToHeight="4" orientation="landscape" r:id="rId1"/>
  <headerFooter>
    <oddFooter xml:space="preserve">&amp;LСформовано в ІАС "Деканат"  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 курс</vt:lpstr>
      <vt:lpstr>1 курс</vt:lpstr>
      <vt:lpstr>'1 курс'!Заголовки_для_печати</vt:lpstr>
      <vt:lpstr>'1 курс'!Область_печати</vt:lpstr>
      <vt:lpstr>'2 курс'!Область_печати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Vladimyr</cp:lastModifiedBy>
  <cp:lastPrinted>2020-04-09T10:03:36Z</cp:lastPrinted>
  <dcterms:created xsi:type="dcterms:W3CDTF">2020-01-11T07:45:52Z</dcterms:created>
  <dcterms:modified xsi:type="dcterms:W3CDTF">2020-05-03T11:40:05Z</dcterms:modified>
</cp:coreProperties>
</file>